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ry dysk\Dysk D\PROJEKTY\Marysia\WOŹNICE\Do Druku\PYTANIA DO RZETARGU\DOKUMENTY ZAMIENNE\"/>
    </mc:Choice>
  </mc:AlternateContent>
  <xr:revisionPtr revIDLastSave="0" documentId="13_ncr:1_{9E6C9C8B-1E7B-47F9-BA52-C1FC6B65E33C}" xr6:coauthVersionLast="41" xr6:coauthVersionMax="41" xr10:uidLastSave="{00000000-0000-0000-0000-000000000000}"/>
  <bookViews>
    <workbookView xWindow="28680" yWindow="-120" windowWidth="29040" windowHeight="16440" activeTab="2" xr2:uid="{00000000-000D-0000-FFFF-FFFF00000000}"/>
  </bookViews>
  <sheets>
    <sheet name="KI DROGA" sheetId="1" r:id="rId1"/>
    <sheet name="KI KANALIZACJA" sheetId="2" r:id="rId2"/>
    <sheet name="Arkusz3" sheetId="3" r:id="rId3"/>
  </sheets>
  <definedNames>
    <definedName name="_xlnm.Print_Area" localSheetId="0">'KI DROGA'!$B$1:$F$62</definedName>
    <definedName name="_xlnm.Print_Area" localSheetId="1">'KI KANALIZACJA'!$B$1:$F$28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7" i="3"/>
  <c r="F39" i="1" l="1"/>
  <c r="F40" i="1"/>
  <c r="H8" i="3" l="1"/>
  <c r="J8" i="3" s="1"/>
  <c r="H9" i="3"/>
  <c r="J9" i="3" s="1"/>
  <c r="H10" i="3"/>
  <c r="J10" i="3" s="1"/>
  <c r="H11" i="3"/>
  <c r="J11" i="3" s="1"/>
  <c r="H12" i="3"/>
  <c r="J12" i="3" s="1"/>
  <c r="H13" i="3"/>
  <c r="J13" i="3" s="1"/>
  <c r="H14" i="3"/>
  <c r="H15" i="3"/>
  <c r="J15" i="3" s="1"/>
  <c r="H16" i="3"/>
  <c r="J16" i="3" s="1"/>
  <c r="H17" i="3"/>
  <c r="J17" i="3" s="1"/>
  <c r="H18" i="3"/>
  <c r="J18" i="3" s="1"/>
  <c r="H19" i="3"/>
  <c r="J19" i="3" s="1"/>
  <c r="H20" i="3"/>
  <c r="J20" i="3" s="1"/>
  <c r="H21" i="3"/>
  <c r="J21" i="3" s="1"/>
  <c r="H22" i="3"/>
  <c r="H23" i="3"/>
  <c r="J23" i="3" s="1"/>
  <c r="H24" i="3"/>
  <c r="J24" i="3" s="1"/>
  <c r="H25" i="3"/>
  <c r="J25" i="3" s="1"/>
  <c r="H26" i="3"/>
  <c r="J26" i="3" s="1"/>
  <c r="H27" i="3"/>
  <c r="J27" i="3" s="1"/>
  <c r="H28" i="3"/>
  <c r="J28" i="3" s="1"/>
  <c r="H29" i="3"/>
  <c r="J29" i="3" s="1"/>
  <c r="H30" i="3"/>
  <c r="H31" i="3"/>
  <c r="J31" i="3" s="1"/>
  <c r="H32" i="3"/>
  <c r="J32" i="3" s="1"/>
  <c r="H7" i="3"/>
  <c r="J7" i="3" s="1"/>
  <c r="F8" i="3"/>
  <c r="I8" i="3" s="1"/>
  <c r="F9" i="3"/>
  <c r="F10" i="3"/>
  <c r="F11" i="3"/>
  <c r="F12" i="3"/>
  <c r="I12" i="3" s="1"/>
  <c r="F13" i="3"/>
  <c r="F14" i="3"/>
  <c r="F15" i="3"/>
  <c r="F16" i="3"/>
  <c r="I16" i="3" s="1"/>
  <c r="F17" i="3"/>
  <c r="F18" i="3"/>
  <c r="F19" i="3"/>
  <c r="F20" i="3"/>
  <c r="I20" i="3" s="1"/>
  <c r="F21" i="3"/>
  <c r="F22" i="3"/>
  <c r="F23" i="3"/>
  <c r="F24" i="3"/>
  <c r="I24" i="3" s="1"/>
  <c r="F25" i="3"/>
  <c r="F26" i="3"/>
  <c r="F27" i="3"/>
  <c r="F28" i="3"/>
  <c r="I28" i="3" s="1"/>
  <c r="F29" i="3"/>
  <c r="F30" i="3"/>
  <c r="F31" i="3"/>
  <c r="F32" i="3"/>
  <c r="I32" i="3" s="1"/>
  <c r="F7" i="3"/>
  <c r="F27" i="1"/>
  <c r="I30" i="3" l="1"/>
  <c r="J30" i="3"/>
  <c r="I22" i="3"/>
  <c r="J22" i="3"/>
  <c r="I14" i="3"/>
  <c r="J14" i="3"/>
  <c r="I7" i="3"/>
  <c r="I25" i="3"/>
  <c r="I17" i="3"/>
  <c r="I9" i="3"/>
  <c r="I29" i="3"/>
  <c r="I21" i="3"/>
  <c r="I13" i="3"/>
  <c r="I31" i="3"/>
  <c r="I23" i="3"/>
  <c r="I15" i="3"/>
  <c r="I27" i="3"/>
  <c r="I19" i="3"/>
  <c r="I11" i="3"/>
  <c r="I26" i="3"/>
  <c r="I18" i="3"/>
  <c r="I10" i="3"/>
  <c r="J33" i="3" l="1"/>
  <c r="I33" i="3"/>
</calcChain>
</file>

<file path=xl/sharedStrings.xml><?xml version="1.0" encoding="utf-8"?>
<sst xmlns="http://schemas.openxmlformats.org/spreadsheetml/2006/main" count="311" uniqueCount="184">
  <si>
    <t>Odtworzenie trasy i punktów wysokościowych oraz sporządzenie inwentaryzacji powykonawczej drogi</t>
  </si>
  <si>
    <t>D-01.01.01a</t>
  </si>
  <si>
    <t>D-01.02.02a </t>
  </si>
  <si>
    <t>D-01.02.04</t>
  </si>
  <si>
    <t>Rozbiórka obrzeży chodnikowych</t>
  </si>
  <si>
    <t>Rozbiórka nawierzchni z betonowej kostki brukowej</t>
  </si>
  <si>
    <t>Rozbiórka nawierzchni z betonowych płyt chodnikowych</t>
  </si>
  <si>
    <t xml:space="preserve">Rozbiórka nawierzchni brukowych </t>
  </si>
  <si>
    <t>Rozbiórka murków betonowych</t>
  </si>
  <si>
    <t xml:space="preserve">Rozbiórka ogrodzeń z siatki </t>
  </si>
  <si>
    <t xml:space="preserve">Rozbiórka studzienek wpustowych </t>
  </si>
  <si>
    <t>Rozbiórka przykanalików</t>
  </si>
  <si>
    <t>Rozbiórka nawierzchni asfaltowych</t>
  </si>
  <si>
    <t>Usunięcie drzew i krzewów</t>
  </si>
  <si>
    <t>D-01.02.01</t>
  </si>
  <si>
    <t>ROBOTY ZIEMNE</t>
  </si>
  <si>
    <t>D-02.01.01</t>
  </si>
  <si>
    <t>D-02.03.01</t>
  </si>
  <si>
    <t xml:space="preserve">Karczowanie pni </t>
  </si>
  <si>
    <t>km</t>
  </si>
  <si>
    <t>szt.</t>
  </si>
  <si>
    <t>mb</t>
  </si>
  <si>
    <t>m2</t>
  </si>
  <si>
    <t>m3</t>
  </si>
  <si>
    <t>D-04.05.01a</t>
  </si>
  <si>
    <t>PODBUDOWY</t>
  </si>
  <si>
    <t>D-04.04.02b </t>
  </si>
  <si>
    <t>Podbudowa zasadnicza z mieszanki kruszywa niezwiązanego C50/30, 0-13.5, gr.22cm - jezdnia</t>
  </si>
  <si>
    <t>Podbudowa zasadnicza z mieszanki kruszywa niezwiązanego C50/30, 0-13.5, gr.22cm - zjazdy</t>
  </si>
  <si>
    <t>Podbudowa zasadnicza z mieszanki kruszywa niezwiązanego C50/30, 0-13.5, gr.15cm - chodnik</t>
  </si>
  <si>
    <t xml:space="preserve">Profilowanie i zagęszczanie podłoża </t>
  </si>
  <si>
    <t>D-05.03.05a</t>
  </si>
  <si>
    <t>Warstwa ścieralna z betonu asfaltowego AC11S gr.4cm</t>
  </si>
  <si>
    <t>Umocnienie powierzchniowe - humusowanie warstwą 10cm i obsianie trawą</t>
  </si>
  <si>
    <t>D-05.03.05b</t>
  </si>
  <si>
    <t>D-05.03.23a </t>
  </si>
  <si>
    <t>D-05.03.01 </t>
  </si>
  <si>
    <t>D-06.01.01 </t>
  </si>
  <si>
    <t>D-07.01.01 </t>
  </si>
  <si>
    <t>D-07.02.01</t>
  </si>
  <si>
    <t>D-07.06.02</t>
  </si>
  <si>
    <t>Oznakowanie poziome - wg. projektu organizacji ruchu</t>
  </si>
  <si>
    <t>Demontaż oznakowania pionowego</t>
  </si>
  <si>
    <t xml:space="preserve">Oznakowanie pionowe projektowane - wg. projektu organizacji ruchu </t>
  </si>
  <si>
    <t xml:space="preserve">Oznakowanie pionowe do przestawienia - wg. projektu organizacji ruchu </t>
  </si>
  <si>
    <t>ELEMENTY ULIC</t>
  </si>
  <si>
    <t>Urządzenia zabezpieczające ruch pieszych - balustrady</t>
  </si>
  <si>
    <t>D-08.01.01b</t>
  </si>
  <si>
    <t>Krawężniki betonowe 15x30 na ławie betonowej z oporem</t>
  </si>
  <si>
    <t>Krawężniki betonowe 15x22 na ławie betonowej z oporem</t>
  </si>
  <si>
    <t>Krawężniki betonowe 20x22 na ławie betonowej z oporem</t>
  </si>
  <si>
    <t>Krawężniki betonowe 20x30 na ławie betonowej z oporem</t>
  </si>
  <si>
    <t>Obrzeża betonowe 8x30 na ławie betonowej z oporem</t>
  </si>
  <si>
    <t xml:space="preserve">Opaska jezdni (krawężnik 15x22, obrzeże 8x30, nawierzchnia szer. 30cm z kostki betonowej, ławy betonowe oporem) </t>
  </si>
  <si>
    <t>D-08.06.01f</t>
  </si>
  <si>
    <t>INNE ROBOTY</t>
  </si>
  <si>
    <t>Ulepszone podłoże z gruntu stabilizowanego cementem C1.5/2.0≤4.0MPa gr.15cm - jezdnia</t>
  </si>
  <si>
    <t>Ulepszone podłoże z gruntu stabilizowanego cementem C1.5/2.0≤4.0MPa gr.15cm - zjazdy</t>
  </si>
  <si>
    <t>ROBOTY WYKOŃCZENIOWE</t>
  </si>
  <si>
    <t>NAWIERZCHNIE</t>
  </si>
  <si>
    <t>D-04.01.01</t>
  </si>
  <si>
    <t>URZĄDZENIA BEZPIECZEŃSTWA RUCHU</t>
  </si>
  <si>
    <t>Zdjęcie warstwy ziemi urodzajnej śr. gr.15cm</t>
  </si>
  <si>
    <t>1.0</t>
  </si>
  <si>
    <t>KANALIZACJA DESCZOWA</t>
  </si>
  <si>
    <t>1.1</t>
  </si>
  <si>
    <t>kpl</t>
  </si>
  <si>
    <t>1.2</t>
  </si>
  <si>
    <t>Wykonanie wykopów z umocnieniem ścian</t>
  </si>
  <si>
    <t>1.3</t>
  </si>
  <si>
    <t>szt</t>
  </si>
  <si>
    <t>1.4</t>
  </si>
  <si>
    <t xml:space="preserve">Studnie wpustowe Ø500 z kratką uliczną </t>
  </si>
  <si>
    <t>1.5</t>
  </si>
  <si>
    <t>1.6</t>
  </si>
  <si>
    <t>Studnie kanalizacyjne Ø1200</t>
  </si>
  <si>
    <t>1.7</t>
  </si>
  <si>
    <t>Studnie kanalizacyjne Ø1500</t>
  </si>
  <si>
    <t>1.8</t>
  </si>
  <si>
    <t>1.9</t>
  </si>
  <si>
    <t>Separator lamelowy 10/100</t>
  </si>
  <si>
    <t>1.10</t>
  </si>
  <si>
    <t>1.11</t>
  </si>
  <si>
    <t>Osadnik 1200/2,0</t>
  </si>
  <si>
    <t>1.12</t>
  </si>
  <si>
    <t xml:space="preserve">Rurociągi Ø400 wraz z podsypką i zasypką piaskowa </t>
  </si>
  <si>
    <t>1.13</t>
  </si>
  <si>
    <t xml:space="preserve">Rurociągi Ø300 wraz z podsypką i zasypką piaskowa </t>
  </si>
  <si>
    <t>1.14</t>
  </si>
  <si>
    <t xml:space="preserve">Rurociągi Ø200 wraz z podsypką i zasypką piaskowa </t>
  </si>
  <si>
    <t>1.15</t>
  </si>
  <si>
    <t>Żelbetowe wyloty betonowe z umocnieniem skarp</t>
  </si>
  <si>
    <t>Przeprowadzenie pomiarów i badań wymaganych w specyfikacji technicznej.</t>
  </si>
  <si>
    <t>Regulacji wysokościowa studni kanalizacji sanitarnej</t>
  </si>
  <si>
    <t>Regulacja wysokościowa zasów wodociągowych</t>
  </si>
  <si>
    <t xml:space="preserve">Zasypanie i zagęszczenie wykopu </t>
  </si>
  <si>
    <t>D-10.01.01a </t>
  </si>
  <si>
    <t>D-10.01.01a</t>
  </si>
  <si>
    <t>D-10.01.01b </t>
  </si>
  <si>
    <t>D-10.02.01b</t>
  </si>
  <si>
    <t>Rozbiórka balustrad</t>
  </si>
  <si>
    <t xml:space="preserve">Mury oporowe wysokości 80 cm z koszy gabionowych </t>
  </si>
  <si>
    <t xml:space="preserve">Mury oporowe wysokości 130 cm z koszy gabionowych </t>
  </si>
  <si>
    <t>2.0</t>
  </si>
  <si>
    <t>2.1</t>
  </si>
  <si>
    <t>2.2</t>
  </si>
  <si>
    <t>3.0</t>
  </si>
  <si>
    <t>4.0</t>
  </si>
  <si>
    <t>5.0</t>
  </si>
  <si>
    <t>6.0</t>
  </si>
  <si>
    <t>7.0</t>
  </si>
  <si>
    <t>8.0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</si>
  <si>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</si>
  <si>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</si>
  <si>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</si>
  <si>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</si>
  <si>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</si>
  <si>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</si>
  <si>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</si>
  <si>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</si>
  <si>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</si>
  <si>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</si>
  <si>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</si>
  <si>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</si>
  <si>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</si>
  <si>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</si>
  <si>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</si>
  <si>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</si>
  <si>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</si>
  <si>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</si>
  <si>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</si>
  <si>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</si>
  <si>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</si>
  <si>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</si>
  <si>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</si>
  <si>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</si>
  <si>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</si>
  <si>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</si>
  <si>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</si>
  <si>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</si>
  <si>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</si>
  <si>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</si>
  <si>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</si>
  <si>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Lp</t>
  </si>
  <si>
    <t>Wyszczególnienie elementów
rozliczeniowych</t>
  </si>
  <si>
    <t>Jednostka</t>
  </si>
  <si>
    <t>Ilość</t>
  </si>
  <si>
    <t>Nr ST</t>
  </si>
  <si>
    <t>1.16</t>
  </si>
  <si>
    <t>D-03.02.01</t>
  </si>
  <si>
    <t>KOSZTORYS INWESTORSKI</t>
  </si>
  <si>
    <t>Rozbudowa drogi gminnej nr 171008N w miejscowości Woźnice wraz z infrastrukturą techniczną</t>
  </si>
  <si>
    <t>Kanalizacja deszczowa</t>
  </si>
  <si>
    <t>Roboty drogowe</t>
  </si>
  <si>
    <t>Rozbiórka krawężników betonowych</t>
  </si>
  <si>
    <t>Wykonanie wykopów</t>
  </si>
  <si>
    <t>Wykonanie nasypów</t>
  </si>
  <si>
    <t xml:space="preserve">Warstwa wiążąca z betonu asfaltowego AC16W gr.8cm </t>
  </si>
  <si>
    <t>Nawierzchnia z betonowej kostki brukowej gr.8cm na podsypce cementowo-piaskowej 1:4 gr.4cm - zjazdy</t>
  </si>
  <si>
    <t>Mury oporowe z elementów prefabrykowanych "L"</t>
  </si>
  <si>
    <t>Schody terenowe z prefabrykowanych elementów żelbetowych</t>
  </si>
  <si>
    <t>Odtworzenie trasy i punktów wysokościowych oraz sporządzenie inwentaryzacji powykonawczej sieci kanalizacji deszczowej</t>
  </si>
  <si>
    <t>Czyszczenie i odmulanie rowu melioracyjnego</t>
  </si>
  <si>
    <t>Odtworzenie punktów szczegółowej osnowy geodezyjnej klasy III</t>
  </si>
  <si>
    <t>ROBOTY PRZYGOTOWAWCZE</t>
  </si>
  <si>
    <t>ST poducenta</t>
  </si>
  <si>
    <t>Ogrodzenia systemowe h~1,00m</t>
  </si>
  <si>
    <t>1.17</t>
  </si>
  <si>
    <t xml:space="preserve">Studnie wpustowe Ø500 z kratką krawężnikowo-uliczną </t>
  </si>
  <si>
    <t xml:space="preserve">Wymaina hydrantów </t>
  </si>
  <si>
    <t>1.18</t>
  </si>
  <si>
    <t>Podbudowa zasadnicza z mieszanki kruszywa niezwiązanego C50/30, 0-13.5, śr. gr.40m - wyspa środkowa</t>
  </si>
  <si>
    <t>Podbudowa zasadnicza z mieszanki kruszywa niezwiązanego C50/30, 0-13.5, śr. gr.25cm - poszerzenia</t>
  </si>
  <si>
    <t xml:space="preserve">Nawierzchnia z betonowej kostki brukowej gr.8cm na podsypce cementowo-piaskowej 1:4 gr.4cm - chodnik </t>
  </si>
  <si>
    <t>Nawierzchnia z kostki kamiennej 9/11 na podsypce cementowo - piaskowej 1:4 gr.4cm - poszerzenia + wyspa środkowa</t>
  </si>
  <si>
    <t>KM</t>
  </si>
  <si>
    <t>WYKOP</t>
  </si>
  <si>
    <t>NASYP</t>
  </si>
  <si>
    <t>WYKOP ŚREDNIO</t>
  </si>
  <si>
    <t>ODLEGŁOŚĆ</t>
  </si>
  <si>
    <t>OBJĘTOŚĆ WYKOP</t>
  </si>
  <si>
    <t>OBJĘTOŚĆ NASYP</t>
  </si>
  <si>
    <t>NASYP ŚREDNIO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</si>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</sst>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0"/>
    <numFmt numFmtId="165" formatCode="0\+000.00"/>
  </numFmts>
  <fonts count="9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1" applyFont="1" applyBorder="1" applyAlignment="1">
      <alignment horizontal="left" vertical="center" indent="1"/>
    </xf>
    <xf numFmtId="44" fontId="3" fillId="0" borderId="0" xfId="0" applyNumberFormat="1" applyFont="1"/>
    <xf numFmtId="0" fontId="2" fillId="0" borderId="1" xfId="0" applyFont="1" applyBorder="1" applyAlignment="1">
      <alignment horizontal="right" vertical="center" inden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1" xfId="1" applyFont="1" applyBorder="1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indent="1"/>
    </xf>
    <xf numFmtId="2" fontId="8" fillId="0" borderId="1" xfId="0" applyNumberFormat="1" applyFont="1" applyBorder="1" applyAlignment="1">
      <alignment horizontal="right" vertical="center" indent="1"/>
    </xf>
    <xf numFmtId="2" fontId="8" fillId="2" borderId="1" xfId="0" applyNumberFormat="1" applyFont="1" applyFill="1" applyBorder="1" applyAlignment="1">
      <alignment horizontal="right" vertical="center" indent="1"/>
    </xf>
    <xf numFmtId="0" fontId="8" fillId="0" borderId="1" xfId="0" applyFont="1" applyBorder="1" applyAlignment="1">
      <alignment horizontal="right" vertical="center" indent="1"/>
    </xf>
    <xf numFmtId="2" fontId="2" fillId="0" borderId="8" xfId="0" applyNumberFormat="1" applyFont="1" applyBorder="1" applyAlignment="1">
      <alignment horizontal="right" vertical="center" indent="1"/>
    </xf>
    <xf numFmtId="2" fontId="2" fillId="0" borderId="11" xfId="0" applyNumberFormat="1" applyFont="1" applyBorder="1" applyAlignment="1">
      <alignment horizontal="right" vertical="center" indent="1"/>
    </xf>
    <xf numFmtId="164" fontId="2" fillId="0" borderId="8" xfId="0" applyNumberFormat="1" applyFont="1" applyBorder="1" applyAlignment="1">
      <alignment horizontal="right" vertical="center" inden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2"/>
  <sheetViews>
    <sheetView view="pageBreakPreview" topLeftCell="A25" zoomScale="115" zoomScaleNormal="115" zoomScaleSheetLayoutView="115" workbookViewId="0">
      <selection activeCell="D30" sqref="D30"/>
    </sheetView>
  </sheetViews>
  <sheetFormatPr defaultRowHeight="15.75" x14ac:dyDescent="0.25"/>
  <cols>
    <col min="1" max="2" width="9.140625" style="1"/>
    <col min="3" max="3" width="15.7109375" style="2" customWidth="1"/>
    <col min="4" max="4" width="90.7109375" style="3" customWidth="1"/>
    <col min="5" max="5" width="12.7109375" style="2" customWidth="1"/>
    <col min="6" max="6" width="15.7109375" style="4" customWidth="1"/>
    <col min="7" max="7" width="9.140625" style="1"/>
    <col min="8" max="8" width="15.42578125" style="1" bestFit="1" customWidth="1"/>
    <col min="9" max="16384" width="9.140625" style="1"/>
  </cols>
  <sheetData>
    <row r="1" spans="2:6" ht="19.5" x14ac:dyDescent="0.3">
      <c r="B1" s="36" t="s">
        <v>150</v>
      </c>
      <c r="C1" s="36"/>
      <c r="D1" s="36"/>
      <c r="E1" s="36"/>
      <c r="F1" s="36"/>
    </row>
    <row r="2" spans="2:6" ht="19.5" x14ac:dyDescent="0.3">
      <c r="B2" s="36" t="s">
        <v>151</v>
      </c>
      <c r="C2" s="36"/>
      <c r="D2" s="36"/>
      <c r="E2" s="36"/>
      <c r="F2" s="36"/>
    </row>
    <row r="3" spans="2:6" ht="19.5" x14ac:dyDescent="0.3">
      <c r="B3" s="37" t="s">
        <v>153</v>
      </c>
      <c r="C3" s="37"/>
      <c r="D3" s="37"/>
      <c r="E3" s="37"/>
      <c r="F3" s="37"/>
    </row>
    <row r="4" spans="2:6" ht="16.5" thickBot="1" x14ac:dyDescent="0.3">
      <c r="B4" s="12"/>
      <c r="C4" s="12"/>
      <c r="D4" s="12"/>
      <c r="E4" s="12"/>
      <c r="F4" s="12"/>
    </row>
    <row r="5" spans="2:6" ht="15.75" customHeight="1" x14ac:dyDescent="0.25">
      <c r="B5" s="38" t="s">
        <v>143</v>
      </c>
      <c r="C5" s="40" t="s">
        <v>147</v>
      </c>
      <c r="D5" s="32" t="s">
        <v>144</v>
      </c>
      <c r="E5" s="34" t="s">
        <v>145</v>
      </c>
      <c r="F5" s="42" t="s">
        <v>146</v>
      </c>
    </row>
    <row r="6" spans="2:6" s="2" customFormat="1" ht="30" customHeight="1" thickBot="1" x14ac:dyDescent="0.3">
      <c r="B6" s="39"/>
      <c r="C6" s="41"/>
      <c r="D6" s="33"/>
      <c r="E6" s="35"/>
      <c r="F6" s="43"/>
    </row>
    <row r="7" spans="2:6" s="2" customFormat="1" ht="30" customHeight="1" x14ac:dyDescent="0.25">
      <c r="B7" s="13" t="s">
        <v>63</v>
      </c>
      <c r="C7" s="29" t="s">
        <v>164</v>
      </c>
      <c r="D7" s="30"/>
      <c r="E7" s="30"/>
      <c r="F7" s="31"/>
    </row>
    <row r="8" spans="2:6" ht="35.1" customHeight="1" x14ac:dyDescent="0.25">
      <c r="B8" s="14" t="s">
        <v>65</v>
      </c>
      <c r="C8" s="5" t="s">
        <v>1</v>
      </c>
      <c r="D8" s="6" t="s">
        <v>0</v>
      </c>
      <c r="E8" s="5" t="s">
        <v>19</v>
      </c>
      <c r="F8" s="28">
        <v>0.50451999999999997</v>
      </c>
    </row>
    <row r="9" spans="2:6" ht="20.100000000000001" customHeight="1" x14ac:dyDescent="0.25">
      <c r="B9" s="14" t="s">
        <v>67</v>
      </c>
      <c r="C9" s="7" t="s">
        <v>14</v>
      </c>
      <c r="D9" s="6" t="s">
        <v>13</v>
      </c>
      <c r="E9" s="5" t="s">
        <v>20</v>
      </c>
      <c r="F9" s="26">
        <v>1</v>
      </c>
    </row>
    <row r="10" spans="2:6" ht="20.100000000000001" customHeight="1" x14ac:dyDescent="0.25">
      <c r="B10" s="14" t="s">
        <v>69</v>
      </c>
      <c r="C10" s="7" t="s">
        <v>14</v>
      </c>
      <c r="D10" s="6" t="s">
        <v>18</v>
      </c>
      <c r="E10" s="5" t="s">
        <v>20</v>
      </c>
      <c r="F10" s="26">
        <v>2</v>
      </c>
    </row>
    <row r="11" spans="2:6" ht="20.100000000000001" customHeight="1" x14ac:dyDescent="0.25">
      <c r="B11" s="14" t="s">
        <v>71</v>
      </c>
      <c r="C11" s="5" t="s">
        <v>2</v>
      </c>
      <c r="D11" s="6" t="s">
        <v>62</v>
      </c>
      <c r="E11" s="5" t="s">
        <v>22</v>
      </c>
      <c r="F11" s="26">
        <v>1750</v>
      </c>
    </row>
    <row r="12" spans="2:6" ht="20.100000000000001" customHeight="1" x14ac:dyDescent="0.25">
      <c r="B12" s="14" t="s">
        <v>73</v>
      </c>
      <c r="C12" s="5" t="s">
        <v>3</v>
      </c>
      <c r="D12" s="6" t="s">
        <v>154</v>
      </c>
      <c r="E12" s="5" t="s">
        <v>21</v>
      </c>
      <c r="F12" s="26">
        <v>486</v>
      </c>
    </row>
    <row r="13" spans="2:6" ht="20.100000000000001" customHeight="1" x14ac:dyDescent="0.25">
      <c r="B13" s="14" t="s">
        <v>74</v>
      </c>
      <c r="C13" s="5" t="s">
        <v>3</v>
      </c>
      <c r="D13" s="6" t="s">
        <v>4</v>
      </c>
      <c r="E13" s="5" t="s">
        <v>21</v>
      </c>
      <c r="F13" s="26">
        <v>480</v>
      </c>
    </row>
    <row r="14" spans="2:6" ht="20.100000000000001" customHeight="1" x14ac:dyDescent="0.25">
      <c r="B14" s="14" t="s">
        <v>76</v>
      </c>
      <c r="C14" s="5" t="s">
        <v>3</v>
      </c>
      <c r="D14" s="6" t="s">
        <v>5</v>
      </c>
      <c r="E14" s="5" t="s">
        <v>22</v>
      </c>
      <c r="F14" s="26">
        <v>92</v>
      </c>
    </row>
    <row r="15" spans="2:6" ht="20.100000000000001" customHeight="1" x14ac:dyDescent="0.25">
      <c r="B15" s="14" t="s">
        <v>78</v>
      </c>
      <c r="C15" s="5" t="s">
        <v>3</v>
      </c>
      <c r="D15" s="6" t="s">
        <v>6</v>
      </c>
      <c r="E15" s="5" t="s">
        <v>22</v>
      </c>
      <c r="F15" s="26">
        <v>765</v>
      </c>
    </row>
    <row r="16" spans="2:6" ht="20.100000000000001" customHeight="1" x14ac:dyDescent="0.25">
      <c r="B16" s="14" t="s">
        <v>79</v>
      </c>
      <c r="C16" s="5" t="s">
        <v>3</v>
      </c>
      <c r="D16" s="6" t="s">
        <v>7</v>
      </c>
      <c r="E16" s="5" t="s">
        <v>22</v>
      </c>
      <c r="F16" s="26">
        <v>1095</v>
      </c>
    </row>
    <row r="17" spans="2:6" ht="20.100000000000001" customHeight="1" x14ac:dyDescent="0.25">
      <c r="B17" s="14" t="s">
        <v>81</v>
      </c>
      <c r="C17" s="5" t="s">
        <v>3</v>
      </c>
      <c r="D17" s="6" t="s">
        <v>12</v>
      </c>
      <c r="E17" s="5" t="s">
        <v>22</v>
      </c>
      <c r="F17" s="26">
        <v>122</v>
      </c>
    </row>
    <row r="18" spans="2:6" ht="20.100000000000001" customHeight="1" x14ac:dyDescent="0.25">
      <c r="B18" s="14" t="s">
        <v>82</v>
      </c>
      <c r="C18" s="5" t="s">
        <v>3</v>
      </c>
      <c r="D18" s="6" t="s">
        <v>8</v>
      </c>
      <c r="E18" s="5" t="s">
        <v>23</v>
      </c>
      <c r="F18" s="26">
        <v>60</v>
      </c>
    </row>
    <row r="19" spans="2:6" ht="20.100000000000001" customHeight="1" x14ac:dyDescent="0.25">
      <c r="B19" s="14" t="s">
        <v>84</v>
      </c>
      <c r="C19" s="5" t="s">
        <v>3</v>
      </c>
      <c r="D19" s="6" t="s">
        <v>100</v>
      </c>
      <c r="E19" s="5" t="s">
        <v>21</v>
      </c>
      <c r="F19" s="26">
        <v>10</v>
      </c>
    </row>
    <row r="20" spans="2:6" ht="20.100000000000001" customHeight="1" x14ac:dyDescent="0.25">
      <c r="B20" s="14" t="s">
        <v>86</v>
      </c>
      <c r="C20" s="5" t="s">
        <v>3</v>
      </c>
      <c r="D20" s="6" t="s">
        <v>9</v>
      </c>
      <c r="E20" s="5" t="s">
        <v>21</v>
      </c>
      <c r="F20" s="26">
        <v>110</v>
      </c>
    </row>
    <row r="21" spans="2:6" ht="20.100000000000001" customHeight="1" x14ac:dyDescent="0.25">
      <c r="B21" s="14" t="s">
        <v>88</v>
      </c>
      <c r="C21" s="5" t="s">
        <v>3</v>
      </c>
      <c r="D21" s="6" t="s">
        <v>10</v>
      </c>
      <c r="E21" s="5" t="s">
        <v>20</v>
      </c>
      <c r="F21" s="26">
        <v>3</v>
      </c>
    </row>
    <row r="22" spans="2:6" ht="20.100000000000001" customHeight="1" thickBot="1" x14ac:dyDescent="0.3">
      <c r="B22" s="15" t="s">
        <v>90</v>
      </c>
      <c r="C22" s="16" t="s">
        <v>3</v>
      </c>
      <c r="D22" s="18" t="s">
        <v>11</v>
      </c>
      <c r="E22" s="16" t="s">
        <v>21</v>
      </c>
      <c r="F22" s="27">
        <v>15</v>
      </c>
    </row>
    <row r="23" spans="2:6" s="2" customFormat="1" ht="30" customHeight="1" x14ac:dyDescent="0.25">
      <c r="B23" s="13" t="s">
        <v>103</v>
      </c>
      <c r="C23" s="29" t="s">
        <v>15</v>
      </c>
      <c r="D23" s="30"/>
      <c r="E23" s="30"/>
      <c r="F23" s="31"/>
    </row>
    <row r="24" spans="2:6" ht="20.100000000000001" customHeight="1" x14ac:dyDescent="0.25">
      <c r="B24" s="14" t="s">
        <v>104</v>
      </c>
      <c r="C24" s="5" t="s">
        <v>16</v>
      </c>
      <c r="D24" s="6" t="s">
        <v>155</v>
      </c>
      <c r="E24" s="5" t="s">
        <v>23</v>
      </c>
      <c r="F24" s="26">
        <v>1311.9</v>
      </c>
    </row>
    <row r="25" spans="2:6" ht="20.100000000000001" customHeight="1" thickBot="1" x14ac:dyDescent="0.3">
      <c r="B25" s="15" t="s">
        <v>105</v>
      </c>
      <c r="C25" s="16" t="s">
        <v>17</v>
      </c>
      <c r="D25" s="18" t="s">
        <v>156</v>
      </c>
      <c r="E25" s="16" t="s">
        <v>23</v>
      </c>
      <c r="F25" s="27">
        <v>283</v>
      </c>
    </row>
    <row r="26" spans="2:6" s="2" customFormat="1" ht="30" customHeight="1" x14ac:dyDescent="0.25">
      <c r="B26" s="13" t="s">
        <v>106</v>
      </c>
      <c r="C26" s="29" t="s">
        <v>25</v>
      </c>
      <c r="D26" s="30"/>
      <c r="E26" s="30"/>
      <c r="F26" s="31"/>
    </row>
    <row r="27" spans="2:6" ht="20.100000000000001" customHeight="1" x14ac:dyDescent="0.25">
      <c r="B27" s="14" t="s">
        <v>112</v>
      </c>
      <c r="C27" s="7" t="s">
        <v>60</v>
      </c>
      <c r="D27" s="19" t="s">
        <v>30</v>
      </c>
      <c r="E27" s="5" t="s">
        <v>22</v>
      </c>
      <c r="F27" s="26">
        <f>F28+F29+F34</f>
        <v>4525</v>
      </c>
    </row>
    <row r="28" spans="2:6" ht="20.100000000000001" customHeight="1" x14ac:dyDescent="0.25">
      <c r="B28" s="14" t="s">
        <v>113</v>
      </c>
      <c r="C28" s="5" t="s">
        <v>24</v>
      </c>
      <c r="D28" s="6" t="s">
        <v>56</v>
      </c>
      <c r="E28" s="5" t="s">
        <v>22</v>
      </c>
      <c r="F28" s="26">
        <v>3290</v>
      </c>
    </row>
    <row r="29" spans="2:6" ht="20.100000000000001" customHeight="1" x14ac:dyDescent="0.25">
      <c r="B29" s="14" t="s">
        <v>114</v>
      </c>
      <c r="C29" s="5" t="s">
        <v>24</v>
      </c>
      <c r="D29" s="6" t="s">
        <v>57</v>
      </c>
      <c r="E29" s="5" t="s">
        <v>22</v>
      </c>
      <c r="F29" s="26">
        <v>490</v>
      </c>
    </row>
    <row r="30" spans="2:6" ht="30" customHeight="1" x14ac:dyDescent="0.25">
      <c r="B30" s="14" t="s">
        <v>115</v>
      </c>
      <c r="C30" s="5" t="s">
        <v>26</v>
      </c>
      <c r="D30" s="6" t="s">
        <v>27</v>
      </c>
      <c r="E30" s="5" t="s">
        <v>22</v>
      </c>
      <c r="F30" s="26">
        <v>2605</v>
      </c>
    </row>
    <row r="31" spans="2:6" ht="35.1" customHeight="1" x14ac:dyDescent="0.25">
      <c r="B31" s="14" t="s">
        <v>116</v>
      </c>
      <c r="C31" s="5" t="s">
        <v>26</v>
      </c>
      <c r="D31" s="6" t="s">
        <v>171</v>
      </c>
      <c r="E31" s="5" t="s">
        <v>22</v>
      </c>
      <c r="F31" s="26">
        <v>14</v>
      </c>
    </row>
    <row r="32" spans="2:6" ht="35.1" customHeight="1" x14ac:dyDescent="0.25">
      <c r="B32" s="14" t="s">
        <v>117</v>
      </c>
      <c r="C32" s="5" t="s">
        <v>26</v>
      </c>
      <c r="D32" s="6" t="s">
        <v>172</v>
      </c>
      <c r="E32" s="5" t="s">
        <v>22</v>
      </c>
      <c r="F32" s="26">
        <v>34</v>
      </c>
    </row>
    <row r="33" spans="2:6" ht="20.100000000000001" customHeight="1" x14ac:dyDescent="0.25">
      <c r="B33" s="14" t="s">
        <v>118</v>
      </c>
      <c r="C33" s="5" t="s">
        <v>26</v>
      </c>
      <c r="D33" s="6" t="s">
        <v>28</v>
      </c>
      <c r="E33" s="5" t="s">
        <v>22</v>
      </c>
      <c r="F33" s="26">
        <v>450</v>
      </c>
    </row>
    <row r="34" spans="2:6" ht="30" customHeight="1" thickBot="1" x14ac:dyDescent="0.3">
      <c r="B34" s="15" t="s">
        <v>119</v>
      </c>
      <c r="C34" s="16" t="s">
        <v>26</v>
      </c>
      <c r="D34" s="18" t="s">
        <v>29</v>
      </c>
      <c r="E34" s="16" t="s">
        <v>22</v>
      </c>
      <c r="F34" s="27">
        <v>745</v>
      </c>
    </row>
    <row r="35" spans="2:6" s="2" customFormat="1" ht="30" customHeight="1" x14ac:dyDescent="0.25">
      <c r="B35" s="13" t="s">
        <v>107</v>
      </c>
      <c r="C35" s="29" t="s">
        <v>59</v>
      </c>
      <c r="D35" s="30"/>
      <c r="E35" s="30"/>
      <c r="F35" s="31"/>
    </row>
    <row r="36" spans="2:6" ht="20.100000000000001" customHeight="1" x14ac:dyDescent="0.25">
      <c r="B36" s="14" t="s">
        <v>120</v>
      </c>
      <c r="C36" s="5" t="s">
        <v>31</v>
      </c>
      <c r="D36" s="6" t="s">
        <v>32</v>
      </c>
      <c r="E36" s="5" t="s">
        <v>22</v>
      </c>
      <c r="F36" s="26">
        <v>2605</v>
      </c>
    </row>
    <row r="37" spans="2:6" ht="20.100000000000001" customHeight="1" x14ac:dyDescent="0.25">
      <c r="B37" s="14" t="s">
        <v>121</v>
      </c>
      <c r="C37" s="5" t="s">
        <v>34</v>
      </c>
      <c r="D37" s="6" t="s">
        <v>157</v>
      </c>
      <c r="E37" s="5" t="s">
        <v>22</v>
      </c>
      <c r="F37" s="26">
        <v>2605</v>
      </c>
    </row>
    <row r="38" spans="2:6" ht="35.1" customHeight="1" x14ac:dyDescent="0.25">
      <c r="B38" s="14" t="s">
        <v>122</v>
      </c>
      <c r="C38" s="5" t="s">
        <v>35</v>
      </c>
      <c r="D38" s="6" t="s">
        <v>158</v>
      </c>
      <c r="E38" s="5" t="s">
        <v>22</v>
      </c>
      <c r="F38" s="26">
        <v>445</v>
      </c>
    </row>
    <row r="39" spans="2:6" ht="35.1" customHeight="1" x14ac:dyDescent="0.25">
      <c r="B39" s="14" t="s">
        <v>123</v>
      </c>
      <c r="C39" s="5" t="s">
        <v>35</v>
      </c>
      <c r="D39" s="6" t="s">
        <v>173</v>
      </c>
      <c r="E39" s="5" t="s">
        <v>22</v>
      </c>
      <c r="F39" s="26">
        <f>795-14</f>
        <v>781</v>
      </c>
    </row>
    <row r="40" spans="2:6" ht="35.1" customHeight="1" thickBot="1" x14ac:dyDescent="0.3">
      <c r="B40" s="15" t="s">
        <v>124</v>
      </c>
      <c r="C40" s="16" t="s">
        <v>36</v>
      </c>
      <c r="D40" s="18" t="s">
        <v>174</v>
      </c>
      <c r="E40" s="16" t="s">
        <v>22</v>
      </c>
      <c r="F40" s="27">
        <f>34+14</f>
        <v>48</v>
      </c>
    </row>
    <row r="41" spans="2:6" s="2" customFormat="1" ht="30" customHeight="1" x14ac:dyDescent="0.25">
      <c r="B41" s="13" t="s">
        <v>108</v>
      </c>
      <c r="C41" s="29" t="s">
        <v>58</v>
      </c>
      <c r="D41" s="30"/>
      <c r="E41" s="30"/>
      <c r="F41" s="31"/>
    </row>
    <row r="42" spans="2:6" ht="20.100000000000001" customHeight="1" thickBot="1" x14ac:dyDescent="0.3">
      <c r="B42" s="15" t="s">
        <v>125</v>
      </c>
      <c r="C42" s="16" t="s">
        <v>37</v>
      </c>
      <c r="D42" s="18" t="s">
        <v>33</v>
      </c>
      <c r="E42" s="16" t="s">
        <v>22</v>
      </c>
      <c r="F42" s="27">
        <v>950</v>
      </c>
    </row>
    <row r="43" spans="2:6" s="2" customFormat="1" ht="30" customHeight="1" x14ac:dyDescent="0.25">
      <c r="B43" s="13" t="s">
        <v>109</v>
      </c>
      <c r="C43" s="29" t="s">
        <v>61</v>
      </c>
      <c r="D43" s="30"/>
      <c r="E43" s="30"/>
      <c r="F43" s="31"/>
    </row>
    <row r="44" spans="2:6" ht="20.100000000000001" customHeight="1" x14ac:dyDescent="0.25">
      <c r="B44" s="14" t="s">
        <v>126</v>
      </c>
      <c r="C44" s="5" t="s">
        <v>3</v>
      </c>
      <c r="D44" s="6" t="s">
        <v>42</v>
      </c>
      <c r="E44" s="5" t="s">
        <v>20</v>
      </c>
      <c r="F44" s="26">
        <v>4</v>
      </c>
    </row>
    <row r="45" spans="2:6" ht="20.100000000000001" customHeight="1" x14ac:dyDescent="0.25">
      <c r="B45" s="14" t="s">
        <v>127</v>
      </c>
      <c r="C45" s="5" t="s">
        <v>38</v>
      </c>
      <c r="D45" s="6" t="s">
        <v>41</v>
      </c>
      <c r="E45" s="5" t="s">
        <v>22</v>
      </c>
      <c r="F45" s="26">
        <v>30</v>
      </c>
    </row>
    <row r="46" spans="2:6" ht="20.100000000000001" customHeight="1" x14ac:dyDescent="0.25">
      <c r="B46" s="14" t="s">
        <v>128</v>
      </c>
      <c r="C46" s="5" t="s">
        <v>39</v>
      </c>
      <c r="D46" s="6" t="s">
        <v>43</v>
      </c>
      <c r="E46" s="5" t="s">
        <v>20</v>
      </c>
      <c r="F46" s="26">
        <v>9</v>
      </c>
    </row>
    <row r="47" spans="2:6" ht="20.100000000000001" customHeight="1" x14ac:dyDescent="0.25">
      <c r="B47" s="14" t="s">
        <v>129</v>
      </c>
      <c r="C47" s="5" t="s">
        <v>39</v>
      </c>
      <c r="D47" s="6" t="s">
        <v>44</v>
      </c>
      <c r="E47" s="5" t="s">
        <v>20</v>
      </c>
      <c r="F47" s="26">
        <v>9</v>
      </c>
    </row>
    <row r="48" spans="2:6" ht="20.100000000000001" customHeight="1" thickBot="1" x14ac:dyDescent="0.3">
      <c r="B48" s="15" t="s">
        <v>130</v>
      </c>
      <c r="C48" s="16" t="s">
        <v>40</v>
      </c>
      <c r="D48" s="18" t="s">
        <v>46</v>
      </c>
      <c r="E48" s="16" t="s">
        <v>21</v>
      </c>
      <c r="F48" s="27">
        <v>24</v>
      </c>
    </row>
    <row r="49" spans="2:8" s="2" customFormat="1" ht="30" customHeight="1" x14ac:dyDescent="0.25">
      <c r="B49" s="13" t="s">
        <v>110</v>
      </c>
      <c r="C49" s="29" t="s">
        <v>45</v>
      </c>
      <c r="D49" s="30"/>
      <c r="E49" s="30"/>
      <c r="F49" s="31"/>
    </row>
    <row r="50" spans="2:8" ht="20.100000000000001" customHeight="1" x14ac:dyDescent="0.25">
      <c r="B50" s="14" t="s">
        <v>131</v>
      </c>
      <c r="C50" s="5" t="s">
        <v>47</v>
      </c>
      <c r="D50" s="6" t="s">
        <v>48</v>
      </c>
      <c r="E50" s="5" t="s">
        <v>21</v>
      </c>
      <c r="F50" s="26">
        <v>557</v>
      </c>
    </row>
    <row r="51" spans="2:8" ht="20.100000000000001" customHeight="1" x14ac:dyDescent="0.25">
      <c r="B51" s="14" t="s">
        <v>132</v>
      </c>
      <c r="C51" s="5" t="s">
        <v>47</v>
      </c>
      <c r="D51" s="6" t="s">
        <v>49</v>
      </c>
      <c r="E51" s="5" t="s">
        <v>21</v>
      </c>
      <c r="F51" s="26">
        <v>490</v>
      </c>
    </row>
    <row r="52" spans="2:8" ht="20.100000000000001" customHeight="1" x14ac:dyDescent="0.25">
      <c r="B52" s="14" t="s">
        <v>133</v>
      </c>
      <c r="C52" s="5" t="s">
        <v>47</v>
      </c>
      <c r="D52" s="6" t="s">
        <v>51</v>
      </c>
      <c r="E52" s="5" t="s">
        <v>21</v>
      </c>
      <c r="F52" s="26">
        <v>8</v>
      </c>
    </row>
    <row r="53" spans="2:8" ht="20.100000000000001" customHeight="1" x14ac:dyDescent="0.25">
      <c r="B53" s="14" t="s">
        <v>134</v>
      </c>
      <c r="C53" s="5" t="s">
        <v>47</v>
      </c>
      <c r="D53" s="6" t="s">
        <v>50</v>
      </c>
      <c r="E53" s="5" t="s">
        <v>21</v>
      </c>
      <c r="F53" s="26">
        <v>41</v>
      </c>
    </row>
    <row r="54" spans="2:8" ht="20.100000000000001" customHeight="1" x14ac:dyDescent="0.25">
      <c r="B54" s="14" t="s">
        <v>135</v>
      </c>
      <c r="C54" s="5" t="s">
        <v>47</v>
      </c>
      <c r="D54" s="6" t="s">
        <v>52</v>
      </c>
      <c r="E54" s="5" t="s">
        <v>21</v>
      </c>
      <c r="F54" s="26">
        <v>405</v>
      </c>
    </row>
    <row r="55" spans="2:8" ht="35.1" customHeight="1" thickBot="1" x14ac:dyDescent="0.3">
      <c r="B55" s="15" t="s">
        <v>136</v>
      </c>
      <c r="C55" s="16" t="s">
        <v>54</v>
      </c>
      <c r="D55" s="18" t="s">
        <v>53</v>
      </c>
      <c r="E55" s="16" t="s">
        <v>21</v>
      </c>
      <c r="F55" s="27">
        <v>425</v>
      </c>
    </row>
    <row r="56" spans="2:8" s="2" customFormat="1" ht="30" customHeight="1" x14ac:dyDescent="0.25">
      <c r="B56" s="13" t="s">
        <v>111</v>
      </c>
      <c r="C56" s="29" t="s">
        <v>55</v>
      </c>
      <c r="D56" s="30"/>
      <c r="E56" s="30"/>
      <c r="F56" s="31"/>
    </row>
    <row r="57" spans="2:8" ht="20.100000000000001" customHeight="1" x14ac:dyDescent="0.25">
      <c r="B57" s="14" t="s">
        <v>137</v>
      </c>
      <c r="C57" s="5" t="s">
        <v>96</v>
      </c>
      <c r="D57" s="6" t="s">
        <v>101</v>
      </c>
      <c r="E57" s="11" t="s">
        <v>21</v>
      </c>
      <c r="F57" s="26">
        <v>68</v>
      </c>
    </row>
    <row r="58" spans="2:8" ht="20.100000000000001" customHeight="1" x14ac:dyDescent="0.25">
      <c r="B58" s="14" t="s">
        <v>138</v>
      </c>
      <c r="C58" s="5" t="s">
        <v>97</v>
      </c>
      <c r="D58" s="6" t="s">
        <v>102</v>
      </c>
      <c r="E58" s="11" t="s">
        <v>21</v>
      </c>
      <c r="F58" s="26">
        <v>32</v>
      </c>
    </row>
    <row r="59" spans="2:8" ht="20.100000000000001" customHeight="1" x14ac:dyDescent="0.25">
      <c r="B59" s="14" t="s">
        <v>139</v>
      </c>
      <c r="C59" s="5" t="s">
        <v>98</v>
      </c>
      <c r="D59" s="6" t="s">
        <v>159</v>
      </c>
      <c r="E59" s="11" t="s">
        <v>21</v>
      </c>
      <c r="F59" s="26">
        <v>29</v>
      </c>
    </row>
    <row r="60" spans="2:8" ht="20.100000000000001" customHeight="1" x14ac:dyDescent="0.25">
      <c r="B60" s="14" t="s">
        <v>140</v>
      </c>
      <c r="C60" s="5" t="s">
        <v>99</v>
      </c>
      <c r="D60" s="6" t="s">
        <v>160</v>
      </c>
      <c r="E60" s="11" t="s">
        <v>22</v>
      </c>
      <c r="F60" s="26">
        <v>8</v>
      </c>
    </row>
    <row r="61" spans="2:8" ht="20.100000000000001" customHeight="1" x14ac:dyDescent="0.25">
      <c r="B61" s="14" t="s">
        <v>141</v>
      </c>
      <c r="C61" s="5" t="s">
        <v>165</v>
      </c>
      <c r="D61" s="6" t="s">
        <v>166</v>
      </c>
      <c r="E61" s="11" t="s">
        <v>21</v>
      </c>
      <c r="F61" s="26">
        <v>102</v>
      </c>
    </row>
    <row r="62" spans="2:8" ht="20.100000000000001" customHeight="1" thickBot="1" x14ac:dyDescent="0.3">
      <c r="B62" s="15" t="s">
        <v>142</v>
      </c>
      <c r="C62" s="16"/>
      <c r="D62" s="18" t="s">
        <v>163</v>
      </c>
      <c r="E62" s="17" t="s">
        <v>20</v>
      </c>
      <c r="F62" s="27">
        <v>3</v>
      </c>
      <c r="H62" s="10"/>
    </row>
  </sheetData>
  <mergeCells count="16">
    <mergeCell ref="D5:D6"/>
    <mergeCell ref="E5:E6"/>
    <mergeCell ref="B1:F1"/>
    <mergeCell ref="B2:F2"/>
    <mergeCell ref="B3:F3"/>
    <mergeCell ref="B5:B6"/>
    <mergeCell ref="C5:C6"/>
    <mergeCell ref="F5:F6"/>
    <mergeCell ref="C7:F7"/>
    <mergeCell ref="C43:F43"/>
    <mergeCell ref="C49:F49"/>
    <mergeCell ref="C56:F56"/>
    <mergeCell ref="C23:F23"/>
    <mergeCell ref="C26:F26"/>
    <mergeCell ref="C35:F35"/>
    <mergeCell ref="C41:F41"/>
  </mergeCells>
  <printOptions horizontalCentered="1" verticalCentered="1"/>
  <pageMargins left="0.78740157480314965" right="0.39370078740157483" top="0.39370078740157483" bottom="0.39370078740157483" header="0" footer="0"/>
  <pageSetup paperSize="9" scale="56" orientation="portrait" r:id="rId1"/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28"/>
  <sheetViews>
    <sheetView view="pageBreakPreview" zoomScaleNormal="70" zoomScaleSheetLayoutView="100" workbookViewId="0">
      <selection activeCell="D14" sqref="D14"/>
    </sheetView>
  </sheetViews>
  <sheetFormatPr defaultRowHeight="15.75" x14ac:dyDescent="0.25"/>
  <cols>
    <col min="1" max="2" width="9.140625" style="1"/>
    <col min="3" max="3" width="12.7109375" style="2" customWidth="1"/>
    <col min="4" max="4" width="89.42578125" style="3" customWidth="1"/>
    <col min="5" max="5" width="12.7109375" style="2" customWidth="1"/>
    <col min="6" max="6" width="15.7109375" style="4" customWidth="1"/>
    <col min="7" max="16384" width="9.140625" style="1"/>
  </cols>
  <sheetData>
    <row r="1" spans="2:6" ht="19.5" x14ac:dyDescent="0.3">
      <c r="B1" s="36" t="s">
        <v>150</v>
      </c>
      <c r="C1" s="36"/>
      <c r="D1" s="36"/>
      <c r="E1" s="36"/>
      <c r="F1" s="36"/>
    </row>
    <row r="2" spans="2:6" ht="19.5" x14ac:dyDescent="0.3">
      <c r="B2" s="36" t="s">
        <v>151</v>
      </c>
      <c r="C2" s="36"/>
      <c r="D2" s="36"/>
      <c r="E2" s="36"/>
      <c r="F2" s="36"/>
    </row>
    <row r="3" spans="2:6" ht="19.5" x14ac:dyDescent="0.3">
      <c r="B3" s="37" t="s">
        <v>152</v>
      </c>
      <c r="C3" s="37"/>
      <c r="D3" s="37"/>
      <c r="E3" s="37"/>
      <c r="F3" s="37"/>
    </row>
    <row r="4" spans="2:6" ht="16.5" thickBot="1" x14ac:dyDescent="0.3"/>
    <row r="5" spans="2:6" ht="15.75" customHeight="1" x14ac:dyDescent="0.25">
      <c r="B5" s="38" t="s">
        <v>143</v>
      </c>
      <c r="C5" s="40" t="s">
        <v>147</v>
      </c>
      <c r="D5" s="32" t="s">
        <v>144</v>
      </c>
      <c r="E5" s="34" t="s">
        <v>145</v>
      </c>
      <c r="F5" s="42" t="s">
        <v>146</v>
      </c>
    </row>
    <row r="6" spans="2:6" ht="15.75" customHeight="1" thickBot="1" x14ac:dyDescent="0.3">
      <c r="B6" s="39"/>
      <c r="C6" s="41"/>
      <c r="D6" s="33"/>
      <c r="E6" s="35"/>
      <c r="F6" s="43"/>
    </row>
    <row r="7" spans="2:6" ht="20.100000000000001" customHeight="1" x14ac:dyDescent="0.25">
      <c r="B7" s="13" t="s">
        <v>63</v>
      </c>
      <c r="C7" s="44" t="s">
        <v>64</v>
      </c>
      <c r="D7" s="44"/>
      <c r="E7" s="44"/>
      <c r="F7" s="45"/>
    </row>
    <row r="8" spans="2:6" ht="35.1" customHeight="1" x14ac:dyDescent="0.25">
      <c r="B8" s="14" t="s">
        <v>65</v>
      </c>
      <c r="C8" s="5" t="s">
        <v>149</v>
      </c>
      <c r="D8" s="6" t="s">
        <v>161</v>
      </c>
      <c r="E8" s="5" t="s">
        <v>66</v>
      </c>
      <c r="F8" s="26">
        <v>1</v>
      </c>
    </row>
    <row r="9" spans="2:6" ht="20.100000000000001" customHeight="1" x14ac:dyDescent="0.25">
      <c r="B9" s="14" t="s">
        <v>67</v>
      </c>
      <c r="C9" s="5" t="s">
        <v>149</v>
      </c>
      <c r="D9" s="6" t="s">
        <v>93</v>
      </c>
      <c r="E9" s="5" t="s">
        <v>70</v>
      </c>
      <c r="F9" s="26">
        <v>21</v>
      </c>
    </row>
    <row r="10" spans="2:6" ht="20.100000000000001" customHeight="1" x14ac:dyDescent="0.25">
      <c r="B10" s="14" t="s">
        <v>69</v>
      </c>
      <c r="C10" s="5" t="s">
        <v>149</v>
      </c>
      <c r="D10" s="6" t="s">
        <v>94</v>
      </c>
      <c r="E10" s="5" t="s">
        <v>70</v>
      </c>
      <c r="F10" s="26">
        <v>14</v>
      </c>
    </row>
    <row r="11" spans="2:6" ht="20.100000000000001" customHeight="1" x14ac:dyDescent="0.25">
      <c r="B11" s="14" t="s">
        <v>71</v>
      </c>
      <c r="C11" s="5" t="s">
        <v>149</v>
      </c>
      <c r="D11" s="6" t="s">
        <v>68</v>
      </c>
      <c r="E11" s="5" t="s">
        <v>23</v>
      </c>
      <c r="F11" s="26">
        <v>1900</v>
      </c>
    </row>
    <row r="12" spans="2:6" ht="20.100000000000001" customHeight="1" x14ac:dyDescent="0.25">
      <c r="B12" s="14" t="s">
        <v>73</v>
      </c>
      <c r="C12" s="5" t="s">
        <v>149</v>
      </c>
      <c r="D12" s="6" t="s">
        <v>162</v>
      </c>
      <c r="E12" s="5" t="s">
        <v>21</v>
      </c>
      <c r="F12" s="26">
        <v>329</v>
      </c>
    </row>
    <row r="13" spans="2:6" ht="20.100000000000001" customHeight="1" x14ac:dyDescent="0.25">
      <c r="B13" s="14" t="s">
        <v>74</v>
      </c>
      <c r="C13" s="5" t="s">
        <v>149</v>
      </c>
      <c r="D13" s="6" t="s">
        <v>168</v>
      </c>
      <c r="E13" s="5" t="s">
        <v>20</v>
      </c>
      <c r="F13" s="26">
        <v>2</v>
      </c>
    </row>
    <row r="14" spans="2:6" ht="20.100000000000001" customHeight="1" x14ac:dyDescent="0.25">
      <c r="B14" s="14" t="s">
        <v>76</v>
      </c>
      <c r="C14" s="5" t="s">
        <v>149</v>
      </c>
      <c r="D14" s="6" t="s">
        <v>72</v>
      </c>
      <c r="E14" s="5" t="s">
        <v>70</v>
      </c>
      <c r="F14" s="26">
        <v>17</v>
      </c>
    </row>
    <row r="15" spans="2:6" ht="20.100000000000001" customHeight="1" x14ac:dyDescent="0.25">
      <c r="B15" s="14" t="s">
        <v>78</v>
      </c>
      <c r="C15" s="5" t="s">
        <v>149</v>
      </c>
      <c r="D15" s="6" t="s">
        <v>75</v>
      </c>
      <c r="E15" s="5" t="s">
        <v>70</v>
      </c>
      <c r="F15" s="26">
        <v>18</v>
      </c>
    </row>
    <row r="16" spans="2:6" ht="20.100000000000001" customHeight="1" x14ac:dyDescent="0.25">
      <c r="B16" s="14" t="s">
        <v>79</v>
      </c>
      <c r="C16" s="5" t="s">
        <v>149</v>
      </c>
      <c r="D16" s="6" t="s">
        <v>77</v>
      </c>
      <c r="E16" s="5" t="s">
        <v>70</v>
      </c>
      <c r="F16" s="26">
        <v>1</v>
      </c>
    </row>
    <row r="17" spans="2:6" ht="20.100000000000001" customHeight="1" x14ac:dyDescent="0.25">
      <c r="B17" s="14" t="s">
        <v>81</v>
      </c>
      <c r="C17" s="5" t="s">
        <v>149</v>
      </c>
      <c r="D17" s="6" t="s">
        <v>80</v>
      </c>
      <c r="E17" s="5" t="s">
        <v>70</v>
      </c>
      <c r="F17" s="26">
        <v>1</v>
      </c>
    </row>
    <row r="18" spans="2:6" ht="20.100000000000001" customHeight="1" x14ac:dyDescent="0.25">
      <c r="B18" s="14" t="s">
        <v>82</v>
      </c>
      <c r="C18" s="5" t="s">
        <v>149</v>
      </c>
      <c r="D18" s="6" t="s">
        <v>83</v>
      </c>
      <c r="E18" s="5" t="s">
        <v>70</v>
      </c>
      <c r="F18" s="26">
        <v>1</v>
      </c>
    </row>
    <row r="19" spans="2:6" ht="20.100000000000001" customHeight="1" x14ac:dyDescent="0.25">
      <c r="B19" s="14" t="s">
        <v>84</v>
      </c>
      <c r="C19" s="5" t="s">
        <v>149</v>
      </c>
      <c r="D19" s="8" t="s">
        <v>89</v>
      </c>
      <c r="E19" s="5" t="s">
        <v>21</v>
      </c>
      <c r="F19" s="26">
        <v>45</v>
      </c>
    </row>
    <row r="20" spans="2:6" ht="20.100000000000001" customHeight="1" x14ac:dyDescent="0.25">
      <c r="B20" s="14" t="s">
        <v>86</v>
      </c>
      <c r="C20" s="5" t="s">
        <v>149</v>
      </c>
      <c r="D20" s="8" t="s">
        <v>87</v>
      </c>
      <c r="E20" s="5" t="s">
        <v>21</v>
      </c>
      <c r="F20" s="26">
        <v>448.42</v>
      </c>
    </row>
    <row r="21" spans="2:6" ht="20.100000000000001" customHeight="1" x14ac:dyDescent="0.25">
      <c r="B21" s="14" t="s">
        <v>88</v>
      </c>
      <c r="C21" s="5" t="s">
        <v>149</v>
      </c>
      <c r="D21" s="8" t="s">
        <v>85</v>
      </c>
      <c r="E21" s="5" t="s">
        <v>21</v>
      </c>
      <c r="F21" s="26">
        <v>144.69999999999999</v>
      </c>
    </row>
    <row r="22" spans="2:6" s="2" customFormat="1" ht="20.100000000000001" customHeight="1" x14ac:dyDescent="0.25">
      <c r="B22" s="14" t="s">
        <v>90</v>
      </c>
      <c r="C22" s="5" t="s">
        <v>149</v>
      </c>
      <c r="D22" s="6" t="s">
        <v>91</v>
      </c>
      <c r="E22" s="7" t="s">
        <v>70</v>
      </c>
      <c r="F22" s="26">
        <v>1</v>
      </c>
    </row>
    <row r="23" spans="2:6" ht="20.100000000000001" customHeight="1" x14ac:dyDescent="0.25">
      <c r="B23" s="14" t="s">
        <v>148</v>
      </c>
      <c r="C23" s="5" t="s">
        <v>149</v>
      </c>
      <c r="D23" s="9" t="s">
        <v>95</v>
      </c>
      <c r="E23" s="5" t="s">
        <v>23</v>
      </c>
      <c r="F23" s="26">
        <v>1425</v>
      </c>
    </row>
    <row r="24" spans="2:6" ht="20.100000000000001" customHeight="1" x14ac:dyDescent="0.25">
      <c r="B24" s="14" t="s">
        <v>167</v>
      </c>
      <c r="C24" s="5" t="s">
        <v>149</v>
      </c>
      <c r="D24" s="6" t="s">
        <v>92</v>
      </c>
      <c r="E24" s="5" t="s">
        <v>66</v>
      </c>
      <c r="F24" s="26">
        <v>1</v>
      </c>
    </row>
    <row r="25" spans="2:6" ht="20.100000000000001" customHeight="1" thickBot="1" x14ac:dyDescent="0.3">
      <c r="B25" s="15" t="s">
        <v>170</v>
      </c>
      <c r="C25" s="16"/>
      <c r="D25" s="18" t="s">
        <v>169</v>
      </c>
      <c r="E25" s="16" t="s">
        <v>70</v>
      </c>
      <c r="F25" s="27">
        <v>3</v>
      </c>
    </row>
    <row r="26" spans="2:6" ht="35.1" customHeight="1" x14ac:dyDescent="0.25"/>
    <row r="27" spans="2:6" ht="35.1" customHeight="1" x14ac:dyDescent="0.25"/>
    <row r="28" spans="2:6" ht="35.1" customHeight="1" x14ac:dyDescent="0.25"/>
  </sheetData>
  <mergeCells count="9">
    <mergeCell ref="B1:F1"/>
    <mergeCell ref="B2:F2"/>
    <mergeCell ref="B3:F3"/>
    <mergeCell ref="C7:F7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49" orientation="portrait" r:id="rId1"/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4:K33"/>
  <sheetViews>
    <sheetView tabSelected="1" zoomScale="85" zoomScaleNormal="85" workbookViewId="0">
      <selection activeCell="E6" sqref="E6"/>
    </sheetView>
  </sheetViews>
  <sheetFormatPr defaultRowHeight="15" x14ac:dyDescent="0.25"/>
  <cols>
    <col min="3" max="10" width="15.7109375" customWidth="1"/>
  </cols>
  <sheetData>
    <row r="4" spans="3:11" ht="30" customHeight="1" x14ac:dyDescent="0.25">
      <c r="C4" s="21" t="s">
        <v>175</v>
      </c>
      <c r="D4" s="21" t="s">
        <v>176</v>
      </c>
      <c r="E4" s="21" t="s">
        <v>177</v>
      </c>
      <c r="F4" s="21" t="s">
        <v>178</v>
      </c>
      <c r="G4" s="21" t="s">
        <v>182</v>
      </c>
      <c r="H4" s="21" t="s">
        <v>179</v>
      </c>
      <c r="I4" s="21" t="s">
        <v>180</v>
      </c>
      <c r="J4" s="21" t="s">
        <v>181</v>
      </c>
      <c r="K4" s="20"/>
    </row>
    <row r="5" spans="3:11" ht="20.100000000000001" customHeight="1" x14ac:dyDescent="0.25">
      <c r="C5" s="21"/>
      <c r="D5" s="21" t="s">
        <v>22</v>
      </c>
      <c r="E5" s="21" t="s">
        <v>22</v>
      </c>
      <c r="F5" s="21" t="s">
        <v>22</v>
      </c>
      <c r="G5" s="21" t="s">
        <v>22</v>
      </c>
      <c r="H5" s="21" t="s">
        <v>183</v>
      </c>
      <c r="I5" s="21" t="s">
        <v>23</v>
      </c>
      <c r="J5" s="21" t="s">
        <v>23</v>
      </c>
      <c r="K5" s="20"/>
    </row>
    <row r="6" spans="3:11" ht="20.100000000000001" customHeight="1" x14ac:dyDescent="0.25">
      <c r="C6" s="22">
        <v>0</v>
      </c>
      <c r="D6" s="23">
        <v>8.1199999999999992</v>
      </c>
      <c r="E6" s="23">
        <v>0</v>
      </c>
      <c r="F6" s="23"/>
      <c r="G6" s="23"/>
      <c r="H6" s="23"/>
      <c r="I6" s="23"/>
      <c r="J6" s="23"/>
    </row>
    <row r="7" spans="3:11" ht="20.100000000000001" customHeight="1" x14ac:dyDescent="0.25">
      <c r="C7" s="22">
        <v>10</v>
      </c>
      <c r="D7" s="23">
        <v>2.95</v>
      </c>
      <c r="E7" s="23">
        <v>1.06</v>
      </c>
      <c r="F7" s="23">
        <f>0.5*D6+0.5*D7</f>
        <v>5.5350000000000001</v>
      </c>
      <c r="G7" s="23">
        <f>0.5*E6+0.5*E7</f>
        <v>0.53</v>
      </c>
      <c r="H7" s="23">
        <f t="shared" ref="H7:H32" si="0">C7-C6</f>
        <v>10</v>
      </c>
      <c r="I7" s="23">
        <f>F7*H7</f>
        <v>55.35</v>
      </c>
      <c r="J7" s="23">
        <f>G7*H7</f>
        <v>5.3000000000000007</v>
      </c>
    </row>
    <row r="8" spans="3:11" ht="20.100000000000001" customHeight="1" x14ac:dyDescent="0.25">
      <c r="C8" s="22">
        <v>20</v>
      </c>
      <c r="D8" s="23">
        <v>2.19</v>
      </c>
      <c r="E8" s="23">
        <v>2.2999999999999998</v>
      </c>
      <c r="F8" s="23">
        <f t="shared" ref="F8:F32" si="1">0.5*D7+0.5*D8</f>
        <v>2.5700000000000003</v>
      </c>
      <c r="G8" s="23">
        <f t="shared" ref="G8:G32" si="2">0.5*E7+0.5*E8</f>
        <v>1.68</v>
      </c>
      <c r="H8" s="23">
        <f t="shared" si="0"/>
        <v>10</v>
      </c>
      <c r="I8" s="23">
        <f t="shared" ref="I8:I32" si="3">F8*H8</f>
        <v>25.700000000000003</v>
      </c>
      <c r="J8" s="23">
        <f t="shared" ref="J8:J32" si="4">G8*H8</f>
        <v>16.8</v>
      </c>
    </row>
    <row r="9" spans="3:11" ht="20.100000000000001" customHeight="1" x14ac:dyDescent="0.25">
      <c r="C9" s="22">
        <v>40</v>
      </c>
      <c r="D9" s="23">
        <v>2.7</v>
      </c>
      <c r="E9" s="23">
        <v>1.65</v>
      </c>
      <c r="F9" s="23">
        <f t="shared" si="1"/>
        <v>2.4450000000000003</v>
      </c>
      <c r="G9" s="23">
        <f t="shared" si="2"/>
        <v>1.9749999999999999</v>
      </c>
      <c r="H9" s="23">
        <f t="shared" si="0"/>
        <v>20</v>
      </c>
      <c r="I9" s="23">
        <f t="shared" si="3"/>
        <v>48.900000000000006</v>
      </c>
      <c r="J9" s="23">
        <f t="shared" si="4"/>
        <v>39.5</v>
      </c>
    </row>
    <row r="10" spans="3:11" ht="20.100000000000001" customHeight="1" x14ac:dyDescent="0.25">
      <c r="C10" s="22">
        <v>60</v>
      </c>
      <c r="D10" s="23">
        <v>4.0199999999999996</v>
      </c>
      <c r="E10" s="23">
        <v>1.1499999999999999</v>
      </c>
      <c r="F10" s="23">
        <f t="shared" si="1"/>
        <v>3.36</v>
      </c>
      <c r="G10" s="23">
        <f t="shared" si="2"/>
        <v>1.4</v>
      </c>
      <c r="H10" s="23">
        <f t="shared" si="0"/>
        <v>20</v>
      </c>
      <c r="I10" s="23">
        <f t="shared" si="3"/>
        <v>67.2</v>
      </c>
      <c r="J10" s="23">
        <f t="shared" si="4"/>
        <v>28</v>
      </c>
    </row>
    <row r="11" spans="3:11" ht="20.100000000000001" customHeight="1" x14ac:dyDescent="0.25">
      <c r="C11" s="22">
        <v>80</v>
      </c>
      <c r="D11" s="23">
        <v>4.3899999999999997</v>
      </c>
      <c r="E11" s="23">
        <v>1.1299999999999999</v>
      </c>
      <c r="F11" s="23">
        <f t="shared" si="1"/>
        <v>4.2050000000000001</v>
      </c>
      <c r="G11" s="23">
        <f t="shared" si="2"/>
        <v>1.1399999999999999</v>
      </c>
      <c r="H11" s="23">
        <f t="shared" si="0"/>
        <v>20</v>
      </c>
      <c r="I11" s="23">
        <f t="shared" si="3"/>
        <v>84.1</v>
      </c>
      <c r="J11" s="23">
        <f t="shared" si="4"/>
        <v>22.799999999999997</v>
      </c>
    </row>
    <row r="12" spans="3:11" ht="20.100000000000001" customHeight="1" x14ac:dyDescent="0.25">
      <c r="C12" s="22">
        <v>100</v>
      </c>
      <c r="D12" s="23">
        <v>3.12</v>
      </c>
      <c r="E12" s="23">
        <v>1.1000000000000001</v>
      </c>
      <c r="F12" s="23">
        <f t="shared" si="1"/>
        <v>3.7549999999999999</v>
      </c>
      <c r="G12" s="23">
        <f t="shared" si="2"/>
        <v>1.115</v>
      </c>
      <c r="H12" s="23">
        <f t="shared" si="0"/>
        <v>20</v>
      </c>
      <c r="I12" s="23">
        <f t="shared" si="3"/>
        <v>75.099999999999994</v>
      </c>
      <c r="J12" s="23">
        <f t="shared" si="4"/>
        <v>22.3</v>
      </c>
    </row>
    <row r="13" spans="3:11" ht="20.100000000000001" customHeight="1" x14ac:dyDescent="0.25">
      <c r="C13" s="22">
        <v>120</v>
      </c>
      <c r="D13" s="23">
        <v>4.8</v>
      </c>
      <c r="E13" s="24">
        <v>1.23</v>
      </c>
      <c r="F13" s="23">
        <f t="shared" si="1"/>
        <v>3.96</v>
      </c>
      <c r="G13" s="23">
        <f t="shared" si="2"/>
        <v>1.165</v>
      </c>
      <c r="H13" s="23">
        <f t="shared" si="0"/>
        <v>20</v>
      </c>
      <c r="I13" s="23">
        <f t="shared" si="3"/>
        <v>79.2</v>
      </c>
      <c r="J13" s="23">
        <f t="shared" si="4"/>
        <v>23.3</v>
      </c>
    </row>
    <row r="14" spans="3:11" ht="20.100000000000001" customHeight="1" x14ac:dyDescent="0.25">
      <c r="C14" s="22">
        <v>140</v>
      </c>
      <c r="D14" s="23">
        <v>4.51</v>
      </c>
      <c r="E14" s="23">
        <v>0.25</v>
      </c>
      <c r="F14" s="23">
        <f t="shared" si="1"/>
        <v>4.6549999999999994</v>
      </c>
      <c r="G14" s="23">
        <f t="shared" si="2"/>
        <v>0.74</v>
      </c>
      <c r="H14" s="23">
        <f t="shared" si="0"/>
        <v>20</v>
      </c>
      <c r="I14" s="23">
        <f t="shared" si="3"/>
        <v>93.1</v>
      </c>
      <c r="J14" s="23">
        <f t="shared" si="4"/>
        <v>14.8</v>
      </c>
    </row>
    <row r="15" spans="3:11" ht="20.100000000000001" customHeight="1" x14ac:dyDescent="0.25">
      <c r="C15" s="22">
        <v>160</v>
      </c>
      <c r="D15" s="23">
        <v>2.91</v>
      </c>
      <c r="E15" s="23">
        <v>0.25</v>
      </c>
      <c r="F15" s="23">
        <f t="shared" si="1"/>
        <v>3.71</v>
      </c>
      <c r="G15" s="23">
        <f t="shared" si="2"/>
        <v>0.25</v>
      </c>
      <c r="H15" s="23">
        <f t="shared" si="0"/>
        <v>20</v>
      </c>
      <c r="I15" s="23">
        <f t="shared" si="3"/>
        <v>74.2</v>
      </c>
      <c r="J15" s="23">
        <f t="shared" si="4"/>
        <v>5</v>
      </c>
    </row>
    <row r="16" spans="3:11" ht="20.100000000000001" customHeight="1" x14ac:dyDescent="0.25">
      <c r="C16" s="22">
        <v>180</v>
      </c>
      <c r="D16" s="23">
        <v>2.7</v>
      </c>
      <c r="E16" s="23">
        <v>0.25</v>
      </c>
      <c r="F16" s="23">
        <f t="shared" si="1"/>
        <v>2.8050000000000002</v>
      </c>
      <c r="G16" s="23">
        <f t="shared" si="2"/>
        <v>0.25</v>
      </c>
      <c r="H16" s="23">
        <f t="shared" si="0"/>
        <v>20</v>
      </c>
      <c r="I16" s="23">
        <f t="shared" si="3"/>
        <v>56.1</v>
      </c>
      <c r="J16" s="23">
        <f t="shared" si="4"/>
        <v>5</v>
      </c>
    </row>
    <row r="17" spans="3:10" ht="20.100000000000001" customHeight="1" x14ac:dyDescent="0.25">
      <c r="C17" s="22">
        <v>200</v>
      </c>
      <c r="D17" s="23">
        <v>2.0499999999999998</v>
      </c>
      <c r="E17" s="23">
        <v>0.28000000000000003</v>
      </c>
      <c r="F17" s="23">
        <f t="shared" si="1"/>
        <v>2.375</v>
      </c>
      <c r="G17" s="23">
        <f t="shared" si="2"/>
        <v>0.26500000000000001</v>
      </c>
      <c r="H17" s="23">
        <f t="shared" si="0"/>
        <v>20</v>
      </c>
      <c r="I17" s="23">
        <f t="shared" si="3"/>
        <v>47.5</v>
      </c>
      <c r="J17" s="23">
        <f t="shared" si="4"/>
        <v>5.3000000000000007</v>
      </c>
    </row>
    <row r="18" spans="3:10" ht="20.100000000000001" customHeight="1" x14ac:dyDescent="0.25">
      <c r="C18" s="22">
        <v>220</v>
      </c>
      <c r="D18" s="23">
        <v>1.85</v>
      </c>
      <c r="E18" s="23">
        <v>0.25</v>
      </c>
      <c r="F18" s="23">
        <f t="shared" si="1"/>
        <v>1.95</v>
      </c>
      <c r="G18" s="23">
        <f t="shared" si="2"/>
        <v>0.26500000000000001</v>
      </c>
      <c r="H18" s="23">
        <f t="shared" si="0"/>
        <v>20</v>
      </c>
      <c r="I18" s="23">
        <f t="shared" si="3"/>
        <v>39</v>
      </c>
      <c r="J18" s="23">
        <f t="shared" si="4"/>
        <v>5.3000000000000007</v>
      </c>
    </row>
    <row r="19" spans="3:10" ht="20.100000000000001" customHeight="1" x14ac:dyDescent="0.25">
      <c r="C19" s="22">
        <v>240</v>
      </c>
      <c r="D19" s="23">
        <v>1.93</v>
      </c>
      <c r="E19" s="23">
        <v>0.25</v>
      </c>
      <c r="F19" s="23">
        <f t="shared" si="1"/>
        <v>1.8900000000000001</v>
      </c>
      <c r="G19" s="23">
        <f t="shared" si="2"/>
        <v>0.25</v>
      </c>
      <c r="H19" s="23">
        <f t="shared" si="0"/>
        <v>20</v>
      </c>
      <c r="I19" s="23">
        <f t="shared" si="3"/>
        <v>37.800000000000004</v>
      </c>
      <c r="J19" s="23">
        <f t="shared" si="4"/>
        <v>5</v>
      </c>
    </row>
    <row r="20" spans="3:10" ht="20.100000000000001" customHeight="1" x14ac:dyDescent="0.25">
      <c r="C20" s="22">
        <v>260</v>
      </c>
      <c r="D20" s="23">
        <v>2.12</v>
      </c>
      <c r="E20" s="23">
        <v>0.25</v>
      </c>
      <c r="F20" s="23">
        <f t="shared" si="1"/>
        <v>2.0249999999999999</v>
      </c>
      <c r="G20" s="23">
        <f t="shared" si="2"/>
        <v>0.25</v>
      </c>
      <c r="H20" s="23">
        <f t="shared" si="0"/>
        <v>20</v>
      </c>
      <c r="I20" s="23">
        <f t="shared" si="3"/>
        <v>40.5</v>
      </c>
      <c r="J20" s="23">
        <f t="shared" si="4"/>
        <v>5</v>
      </c>
    </row>
    <row r="21" spans="3:10" ht="20.100000000000001" customHeight="1" x14ac:dyDescent="0.25">
      <c r="C21" s="22">
        <v>280</v>
      </c>
      <c r="D21" s="23">
        <v>1.75</v>
      </c>
      <c r="E21" s="23">
        <v>0.4</v>
      </c>
      <c r="F21" s="23">
        <f t="shared" si="1"/>
        <v>1.9350000000000001</v>
      </c>
      <c r="G21" s="23">
        <f t="shared" si="2"/>
        <v>0.32500000000000001</v>
      </c>
      <c r="H21" s="23">
        <f t="shared" si="0"/>
        <v>20</v>
      </c>
      <c r="I21" s="23">
        <f t="shared" si="3"/>
        <v>38.700000000000003</v>
      </c>
      <c r="J21" s="23">
        <f t="shared" si="4"/>
        <v>6.5</v>
      </c>
    </row>
    <row r="22" spans="3:10" ht="20.100000000000001" customHeight="1" x14ac:dyDescent="0.25">
      <c r="C22" s="22">
        <v>300</v>
      </c>
      <c r="D22" s="23">
        <v>1.87</v>
      </c>
      <c r="E22" s="23">
        <v>0.25</v>
      </c>
      <c r="F22" s="23">
        <f t="shared" si="1"/>
        <v>1.81</v>
      </c>
      <c r="G22" s="23">
        <f t="shared" si="2"/>
        <v>0.32500000000000001</v>
      </c>
      <c r="H22" s="23">
        <f t="shared" si="0"/>
        <v>20</v>
      </c>
      <c r="I22" s="23">
        <f t="shared" si="3"/>
        <v>36.200000000000003</v>
      </c>
      <c r="J22" s="23">
        <f t="shared" si="4"/>
        <v>6.5</v>
      </c>
    </row>
    <row r="23" spans="3:10" ht="20.100000000000001" customHeight="1" x14ac:dyDescent="0.25">
      <c r="C23" s="22">
        <v>320</v>
      </c>
      <c r="D23" s="23">
        <v>2.37</v>
      </c>
      <c r="E23" s="23">
        <v>0.25</v>
      </c>
      <c r="F23" s="23">
        <f t="shared" si="1"/>
        <v>2.12</v>
      </c>
      <c r="G23" s="23">
        <f t="shared" si="2"/>
        <v>0.25</v>
      </c>
      <c r="H23" s="23">
        <f t="shared" si="0"/>
        <v>20</v>
      </c>
      <c r="I23" s="23">
        <f t="shared" si="3"/>
        <v>42.400000000000006</v>
      </c>
      <c r="J23" s="23">
        <f t="shared" si="4"/>
        <v>5</v>
      </c>
    </row>
    <row r="24" spans="3:10" ht="20.100000000000001" customHeight="1" x14ac:dyDescent="0.25">
      <c r="C24" s="22">
        <v>340</v>
      </c>
      <c r="D24" s="23">
        <v>3.04</v>
      </c>
      <c r="E24" s="23">
        <v>0.25</v>
      </c>
      <c r="F24" s="23">
        <f t="shared" si="1"/>
        <v>2.7050000000000001</v>
      </c>
      <c r="G24" s="23">
        <f t="shared" si="2"/>
        <v>0.25</v>
      </c>
      <c r="H24" s="23">
        <f t="shared" si="0"/>
        <v>20</v>
      </c>
      <c r="I24" s="23">
        <f t="shared" si="3"/>
        <v>54.1</v>
      </c>
      <c r="J24" s="23">
        <f t="shared" si="4"/>
        <v>5</v>
      </c>
    </row>
    <row r="25" spans="3:10" ht="20.100000000000001" customHeight="1" x14ac:dyDescent="0.25">
      <c r="C25" s="22">
        <v>360</v>
      </c>
      <c r="D25" s="23">
        <v>2.42</v>
      </c>
      <c r="E25" s="23">
        <v>0.25</v>
      </c>
      <c r="F25" s="23">
        <f t="shared" si="1"/>
        <v>2.73</v>
      </c>
      <c r="G25" s="23">
        <f t="shared" si="2"/>
        <v>0.25</v>
      </c>
      <c r="H25" s="23">
        <f t="shared" si="0"/>
        <v>20</v>
      </c>
      <c r="I25" s="23">
        <f t="shared" si="3"/>
        <v>54.6</v>
      </c>
      <c r="J25" s="23">
        <f t="shared" si="4"/>
        <v>5</v>
      </c>
    </row>
    <row r="26" spans="3:10" ht="20.100000000000001" customHeight="1" x14ac:dyDescent="0.25">
      <c r="C26" s="22">
        <v>380</v>
      </c>
      <c r="D26" s="23">
        <v>1.82</v>
      </c>
      <c r="E26" s="23">
        <v>0.8</v>
      </c>
      <c r="F26" s="23">
        <f t="shared" si="1"/>
        <v>2.12</v>
      </c>
      <c r="G26" s="23">
        <f t="shared" si="2"/>
        <v>0.52500000000000002</v>
      </c>
      <c r="H26" s="23">
        <f t="shared" si="0"/>
        <v>20</v>
      </c>
      <c r="I26" s="23">
        <f t="shared" si="3"/>
        <v>42.400000000000006</v>
      </c>
      <c r="J26" s="23">
        <f t="shared" si="4"/>
        <v>10.5</v>
      </c>
    </row>
    <row r="27" spans="3:10" ht="20.100000000000001" customHeight="1" x14ac:dyDescent="0.25">
      <c r="C27" s="22">
        <v>400</v>
      </c>
      <c r="D27" s="23">
        <v>1.25</v>
      </c>
      <c r="E27" s="23">
        <v>0.4</v>
      </c>
      <c r="F27" s="23">
        <f t="shared" si="1"/>
        <v>1.5350000000000001</v>
      </c>
      <c r="G27" s="23">
        <f t="shared" si="2"/>
        <v>0.60000000000000009</v>
      </c>
      <c r="H27" s="23">
        <f t="shared" si="0"/>
        <v>20</v>
      </c>
      <c r="I27" s="23">
        <f t="shared" si="3"/>
        <v>30.700000000000003</v>
      </c>
      <c r="J27" s="23">
        <f t="shared" si="4"/>
        <v>12.000000000000002</v>
      </c>
    </row>
    <row r="28" spans="3:10" ht="20.100000000000001" customHeight="1" x14ac:dyDescent="0.25">
      <c r="C28" s="22">
        <v>420</v>
      </c>
      <c r="D28" s="23">
        <v>0.99</v>
      </c>
      <c r="E28" s="23">
        <v>0.25</v>
      </c>
      <c r="F28" s="23">
        <f t="shared" si="1"/>
        <v>1.1200000000000001</v>
      </c>
      <c r="G28" s="23">
        <f t="shared" si="2"/>
        <v>0.32500000000000001</v>
      </c>
      <c r="H28" s="23">
        <f t="shared" si="0"/>
        <v>20</v>
      </c>
      <c r="I28" s="23">
        <f t="shared" si="3"/>
        <v>22.400000000000002</v>
      </c>
      <c r="J28" s="23">
        <f t="shared" si="4"/>
        <v>6.5</v>
      </c>
    </row>
    <row r="29" spans="3:10" ht="20.100000000000001" customHeight="1" x14ac:dyDescent="0.25">
      <c r="C29" s="22">
        <v>440</v>
      </c>
      <c r="D29" s="23">
        <v>1.02</v>
      </c>
      <c r="E29" s="23">
        <v>0.25</v>
      </c>
      <c r="F29" s="23">
        <f t="shared" si="1"/>
        <v>1.0049999999999999</v>
      </c>
      <c r="G29" s="23">
        <f t="shared" si="2"/>
        <v>0.25</v>
      </c>
      <c r="H29" s="23">
        <f t="shared" si="0"/>
        <v>20</v>
      </c>
      <c r="I29" s="23">
        <f t="shared" si="3"/>
        <v>20.099999999999998</v>
      </c>
      <c r="J29" s="23">
        <f t="shared" si="4"/>
        <v>5</v>
      </c>
    </row>
    <row r="30" spans="3:10" ht="20.100000000000001" customHeight="1" x14ac:dyDescent="0.25">
      <c r="C30" s="22">
        <v>460</v>
      </c>
      <c r="D30" s="23">
        <v>1.74</v>
      </c>
      <c r="E30" s="23">
        <v>0.25</v>
      </c>
      <c r="F30" s="23">
        <f t="shared" si="1"/>
        <v>1.38</v>
      </c>
      <c r="G30" s="23">
        <f t="shared" si="2"/>
        <v>0.25</v>
      </c>
      <c r="H30" s="23">
        <f t="shared" si="0"/>
        <v>20</v>
      </c>
      <c r="I30" s="23">
        <f t="shared" si="3"/>
        <v>27.599999999999998</v>
      </c>
      <c r="J30" s="23">
        <f t="shared" si="4"/>
        <v>5</v>
      </c>
    </row>
    <row r="31" spans="3:10" ht="20.100000000000001" customHeight="1" x14ac:dyDescent="0.25">
      <c r="C31" s="22">
        <v>480</v>
      </c>
      <c r="D31" s="23">
        <v>3.08</v>
      </c>
      <c r="E31" s="23">
        <v>0.25</v>
      </c>
      <c r="F31" s="23">
        <f t="shared" si="1"/>
        <v>2.41</v>
      </c>
      <c r="G31" s="23">
        <f t="shared" si="2"/>
        <v>0.25</v>
      </c>
      <c r="H31" s="23">
        <f t="shared" si="0"/>
        <v>20</v>
      </c>
      <c r="I31" s="23">
        <f t="shared" si="3"/>
        <v>48.2</v>
      </c>
      <c r="J31" s="23">
        <f t="shared" si="4"/>
        <v>5</v>
      </c>
    </row>
    <row r="32" spans="3:10" ht="20.100000000000001" customHeight="1" x14ac:dyDescent="0.25">
      <c r="C32" s="22">
        <v>505</v>
      </c>
      <c r="D32" s="23">
        <v>2.58</v>
      </c>
      <c r="E32" s="23">
        <v>0.35799999999999998</v>
      </c>
      <c r="F32" s="23">
        <f t="shared" si="1"/>
        <v>2.83</v>
      </c>
      <c r="G32" s="23">
        <f t="shared" si="2"/>
        <v>0.30399999999999999</v>
      </c>
      <c r="H32" s="23">
        <f t="shared" si="0"/>
        <v>25</v>
      </c>
      <c r="I32" s="23">
        <f t="shared" si="3"/>
        <v>70.75</v>
      </c>
      <c r="J32" s="23">
        <f t="shared" si="4"/>
        <v>7.6</v>
      </c>
    </row>
    <row r="33" spans="3:10" ht="30" customHeight="1" x14ac:dyDescent="0.25">
      <c r="C33" s="25"/>
      <c r="D33" s="23"/>
      <c r="E33" s="23"/>
      <c r="F33" s="23"/>
      <c r="G33" s="23"/>
      <c r="H33" s="23"/>
      <c r="I33" s="23">
        <f>SUM(I7:I32)</f>
        <v>1311.9</v>
      </c>
      <c r="J33" s="23">
        <f>SUM(J7:J32)</f>
        <v>283.00000000000006</v>
      </c>
    </row>
  </sheetData>
  <printOptions horizontalCentered="1"/>
  <pageMargins left="0.39370078740157483" right="0.39370078740157483" top="0.39370078740157483" bottom="0.39370078740157483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KI DROGA</vt:lpstr>
      <vt:lpstr>KI KANALIZACJA</vt:lpstr>
      <vt:lpstr>Arkusz3</vt:lpstr>
      <vt:lpstr>'KI DROGA'!Obszar_wydruku</vt:lpstr>
      <vt:lpstr>'KI KANALIZACJA'!Obszar_wydruku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2019-03-16T10:16:30Z</cp:lastPrinted>
  <dcterms:created xsi:type="dcterms:W3CDTF">2018-03-26T05:57:38Z</dcterms:created>
  <dcterms:modified xsi:type="dcterms:W3CDTF">2019-03-18T09:05:30Z</dcterms:modified>
</cp:coreProperties>
</file>